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55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<sst xmlns="http://schemas.openxmlformats.org/spreadsheetml/2006/main" count="124" uniqueCount="101">
  <si>
    <t>title</t>
  </si>
  <si>
    <t xml:space="preserve">sr no. </t>
  </si>
  <si>
    <t>symbol</t>
  </si>
  <si>
    <t>unit</t>
  </si>
  <si>
    <t>equation</t>
  </si>
  <si>
    <t>example</t>
  </si>
  <si>
    <t>capacity</t>
  </si>
  <si>
    <t>L</t>
  </si>
  <si>
    <t>Q</t>
  </si>
  <si>
    <t>tph</t>
  </si>
  <si>
    <t>theoretical</t>
  </si>
  <si>
    <t>cap.</t>
  </si>
  <si>
    <t>Lt</t>
  </si>
  <si>
    <t>Qt</t>
  </si>
  <si>
    <t>length of screw</t>
  </si>
  <si>
    <t>l</t>
  </si>
  <si>
    <t>m</t>
  </si>
  <si>
    <t>height difference</t>
  </si>
  <si>
    <t>bet. Inlet and</t>
  </si>
  <si>
    <t>discharge</t>
  </si>
  <si>
    <t>h</t>
  </si>
  <si>
    <t>dia meter of</t>
  </si>
  <si>
    <t>screw</t>
  </si>
  <si>
    <t>D</t>
  </si>
  <si>
    <t>pitch of scew</t>
  </si>
  <si>
    <t>s</t>
  </si>
  <si>
    <t>effective cross</t>
  </si>
  <si>
    <t>sectional area</t>
  </si>
  <si>
    <t>A</t>
  </si>
  <si>
    <t>of screw</t>
  </si>
  <si>
    <t>dia. Of shaft</t>
  </si>
  <si>
    <t>d</t>
  </si>
  <si>
    <t>circumferential</t>
  </si>
  <si>
    <t>velocity of screw</t>
  </si>
  <si>
    <t>v</t>
  </si>
  <si>
    <t>m/sec</t>
  </si>
  <si>
    <t>v usually 1-1.5 m/sec</t>
  </si>
  <si>
    <t>loading of screw</t>
  </si>
  <si>
    <t>f</t>
  </si>
  <si>
    <t>%</t>
  </si>
  <si>
    <t>normally 20-30</t>
  </si>
  <si>
    <t>for round screws 80-100</t>
  </si>
  <si>
    <t>bulk density of</t>
  </si>
  <si>
    <t>material</t>
  </si>
  <si>
    <t>y</t>
  </si>
  <si>
    <t>speed of screw</t>
  </si>
  <si>
    <t>n</t>
  </si>
  <si>
    <t>r.p.m.</t>
  </si>
  <si>
    <t>power reqd. at</t>
  </si>
  <si>
    <t>shaft</t>
  </si>
  <si>
    <t>P</t>
  </si>
  <si>
    <t>kw</t>
  </si>
  <si>
    <t>mechanical loss</t>
  </si>
  <si>
    <t>p</t>
  </si>
  <si>
    <t>effective power</t>
  </si>
  <si>
    <t>pe</t>
  </si>
  <si>
    <t>P= p+pe</t>
  </si>
  <si>
    <t xml:space="preserve">angle of </t>
  </si>
  <si>
    <t>inclination of</t>
  </si>
  <si>
    <t>a</t>
  </si>
  <si>
    <t>degrees</t>
  </si>
  <si>
    <t xml:space="preserve">performance </t>
  </si>
  <si>
    <t>factor</t>
  </si>
  <si>
    <t>k</t>
  </si>
  <si>
    <t>L=Lt*k</t>
  </si>
  <si>
    <r>
      <t>Q=Qt*k=L*</t>
    </r>
    <r>
      <rPr>
        <i/>
        <sz val="10"/>
        <rFont val="Arial"/>
        <family val="2"/>
      </rPr>
      <t>y</t>
    </r>
  </si>
  <si>
    <t>n=60*v/(3.14*D)</t>
  </si>
  <si>
    <t>s=0.75*D normally</t>
  </si>
  <si>
    <t>L=A*s*n*60*f*k/100</t>
  </si>
  <si>
    <t>for quick reconing, ignore shaft dia d,</t>
  </si>
  <si>
    <t>if screw is inclined,</t>
  </si>
  <si>
    <t>h=l*sina</t>
  </si>
  <si>
    <t>length of</t>
  </si>
  <si>
    <t>p=0.81*(0.051*Q+/-0.033*Q*sina)</t>
  </si>
  <si>
    <t>when screw is horizontal</t>
  </si>
  <si>
    <t>pe=0.81*l*Q(0.0057+0.0037*sina)</t>
  </si>
  <si>
    <t>for horizontal screw</t>
  </si>
  <si>
    <t>p0.0413*Q</t>
  </si>
  <si>
    <t>total power</t>
  </si>
  <si>
    <t>P=0.81*(l+9)*(0.0057*Q +/- 0.0037*Q*sina)</t>
  </si>
  <si>
    <t>P=0.00463*(l+9)*Q</t>
  </si>
  <si>
    <t>p=0.00462*l*Q</t>
  </si>
  <si>
    <t>total</t>
  </si>
  <si>
    <t>selecting screw conveyors</t>
  </si>
  <si>
    <t>factor related to</t>
  </si>
  <si>
    <t xml:space="preserve">if screw is </t>
  </si>
  <si>
    <t>horizontal,</t>
  </si>
  <si>
    <t>factor k for length</t>
  </si>
  <si>
    <t>mechanical losses</t>
  </si>
  <si>
    <t>load power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</si>
  <si>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/hr</t>
    </r>
  </si>
  <si>
    <r>
      <t>m</t>
    </r>
    <r>
      <rPr>
        <vertAlign val="superscript"/>
        <sz val="10"/>
        <rFont val="Arial"/>
        <family val="2"/>
      </rPr>
      <t>2</t>
    </r>
  </si>
  <si>
    <r>
      <t>A=0.785*(D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-d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</si>
  <si>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t/m</t>
    </r>
    <r>
      <rPr>
        <vertAlign val="superscript"/>
        <sz val="10"/>
        <rFont val="Arial"/>
        <family val="2"/>
      </rPr>
      <t>3</t>
    </r>
  </si>
  <si>
    <r>
      <t>D=2*(L/(3.14*s*n*60*(f/100)*k))</t>
    </r>
    <r>
      <rPr>
        <vertAlign val="superscript"/>
        <sz val="10"/>
        <rFont val="Arial"/>
        <family val="2"/>
      </rPr>
      <t>1/2</t>
    </r>
  </si>
  <si>
    <t>source: Ottolabahn</t>
  </si>
  <si>
    <t>Cement Engineers Handbook</t>
  </si>
  <si>
    <t>inputs</t>
  </si>
  <si>
    <t>calculated outputs</t>
  </si>
  <si>
    <t>checked 31/12/06</t>
  </si>
  <si>
    <t>W1.89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</si>
</sst>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1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 horizontal="center"/>
    </xf>
    <xf numFmtId="167" fontId="0" fillId="33" borderId="0" xfId="0" applyNumberFormat="1" applyFill="1" applyAlignment="1">
      <alignment/>
    </xf>
    <xf numFmtId="2" fontId="4" fillId="33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8"/>
  <sheetViews>
    <sheetView tabSelected="1" zoomScale="178" zoomScaleNormal="178" zoomScalePageLayoutView="0" workbookViewId="0" topLeftCell="A1">
      <selection activeCell="B75" sqref="B75"/>
    </sheetView>
  </sheetViews>
  <sheetFormatPr defaultColWidth="9.140625" defaultRowHeight="12.75"/>
  <cols>
    <col min="1" max="1" width="5.140625" style="0" customWidth="1"/>
    <col min="2" max="2" width="16.421875" style="0" customWidth="1"/>
    <col min="3" max="3" width="8.421875" style="0" customWidth="1"/>
    <col min="4" max="4" width="8.7109375" style="0" customWidth="1"/>
    <col min="5" max="5" width="17.7109375" style="0" customWidth="1"/>
  </cols>
  <sheetData>
    <row r="2" ht="12.75">
      <c r="B2" s="12" t="s">
        <v>100</v>
      </c>
    </row>
    <row r="5" spans="3:6" ht="12.75">
      <c r="C5" s="13" t="s">
        <v>83</v>
      </c>
      <c r="D5" s="14"/>
      <c r="E5" s="14"/>
      <c r="F5" s="14"/>
    </row>
    <row r="8" spans="1:7" ht="12.75">
      <c r="A8" t="s">
        <v>1</v>
      </c>
      <c r="B8" t="s">
        <v>0</v>
      </c>
      <c r="C8" t="s">
        <v>2</v>
      </c>
      <c r="D8" t="s">
        <v>3</v>
      </c>
      <c r="E8" t="s">
        <v>4</v>
      </c>
      <c r="G8" t="s">
        <v>5</v>
      </c>
    </row>
    <row r="11" spans="2:5" ht="14.25">
      <c r="B11" t="s">
        <v>6</v>
      </c>
      <c r="C11" t="s">
        <v>7</v>
      </c>
      <c r="D11" t="s">
        <v>90</v>
      </c>
      <c r="E11" t="s">
        <v>64</v>
      </c>
    </row>
    <row r="12" spans="5:8" ht="12.75">
      <c r="E12" t="s">
        <v>68</v>
      </c>
      <c r="G12" s="4">
        <v>30</v>
      </c>
      <c r="H12">
        <v>50</v>
      </c>
    </row>
    <row r="13" spans="2:8" ht="12.75">
      <c r="B13" t="s">
        <v>6</v>
      </c>
      <c r="C13" t="s">
        <v>8</v>
      </c>
      <c r="D13" t="s">
        <v>9</v>
      </c>
      <c r="E13" t="s">
        <v>65</v>
      </c>
      <c r="G13" s="4">
        <f>+G12*G33</f>
        <v>36</v>
      </c>
      <c r="H13" s="4">
        <f>+H12*H33</f>
        <v>55.00000000000001</v>
      </c>
    </row>
    <row r="14" ht="12.75">
      <c r="B14" t="s">
        <v>10</v>
      </c>
    </row>
    <row r="15" spans="2:4" ht="14.25">
      <c r="B15" t="s">
        <v>11</v>
      </c>
      <c r="C15" t="s">
        <v>12</v>
      </c>
      <c r="D15" t="s">
        <v>90</v>
      </c>
    </row>
    <row r="16" spans="3:4" ht="12.75">
      <c r="C16" t="s">
        <v>13</v>
      </c>
      <c r="D16" t="s">
        <v>9</v>
      </c>
    </row>
    <row r="17" spans="2:8" ht="12.75">
      <c r="B17" t="s">
        <v>14</v>
      </c>
      <c r="C17" t="s">
        <v>15</v>
      </c>
      <c r="D17" t="s">
        <v>16</v>
      </c>
      <c r="G17" s="5">
        <v>20</v>
      </c>
      <c r="H17">
        <v>15</v>
      </c>
    </row>
    <row r="18" ht="12.75">
      <c r="B18" t="s">
        <v>17</v>
      </c>
    </row>
    <row r="19" ht="12.75">
      <c r="B19" t="s">
        <v>18</v>
      </c>
    </row>
    <row r="20" spans="2:8" ht="12.75">
      <c r="B20" t="s">
        <v>19</v>
      </c>
      <c r="C20" t="s">
        <v>20</v>
      </c>
      <c r="D20" t="s">
        <v>16</v>
      </c>
      <c r="G20" s="5">
        <v>0</v>
      </c>
      <c r="H20">
        <v>0</v>
      </c>
    </row>
    <row r="21" ht="12.75">
      <c r="B21" t="s">
        <v>21</v>
      </c>
    </row>
    <row r="22" spans="2:8" ht="12.75">
      <c r="B22" t="s">
        <v>22</v>
      </c>
      <c r="C22" t="s">
        <v>23</v>
      </c>
      <c r="D22" t="s">
        <v>16</v>
      </c>
      <c r="G22" s="5">
        <v>0.4</v>
      </c>
      <c r="H22">
        <v>0.4</v>
      </c>
    </row>
    <row r="23" spans="2:8" ht="12.75">
      <c r="B23" t="s">
        <v>24</v>
      </c>
      <c r="C23" t="s">
        <v>25</v>
      </c>
      <c r="D23" t="s">
        <v>16</v>
      </c>
      <c r="E23" t="s">
        <v>67</v>
      </c>
      <c r="G23" s="6">
        <f>+G22*0.75</f>
        <v>0.30000000000000004</v>
      </c>
      <c r="H23">
        <v>0.3</v>
      </c>
    </row>
    <row r="24" ht="12.75">
      <c r="B24" t="s">
        <v>26</v>
      </c>
    </row>
    <row r="25" spans="2:8" ht="14.25">
      <c r="B25" t="s">
        <v>27</v>
      </c>
      <c r="C25" t="s">
        <v>28</v>
      </c>
      <c r="D25" t="s">
        <v>91</v>
      </c>
      <c r="E25" t="s">
        <v>92</v>
      </c>
      <c r="G25" s="7">
        <f>0.785*(POWER(G22,2)-POWER(G27,2))</f>
        <v>0.12118437500000004</v>
      </c>
      <c r="H25" s="7">
        <f>0.785*(POWER(H22,2)-POWER(H27,2))</f>
        <v>0.11775000000000002</v>
      </c>
    </row>
    <row r="26" ht="12.75">
      <c r="B26" t="s">
        <v>29</v>
      </c>
    </row>
    <row r="27" spans="2:8" ht="12.75">
      <c r="B27" t="s">
        <v>30</v>
      </c>
      <c r="C27" t="s">
        <v>31</v>
      </c>
      <c r="D27" t="s">
        <v>16</v>
      </c>
      <c r="G27" s="5">
        <v>0.075</v>
      </c>
      <c r="H27">
        <v>0.1</v>
      </c>
    </row>
    <row r="28" ht="12.75">
      <c r="B28" t="s">
        <v>32</v>
      </c>
    </row>
    <row r="29" spans="2:8" ht="12.75">
      <c r="B29" t="s">
        <v>33</v>
      </c>
      <c r="C29" t="s">
        <v>34</v>
      </c>
      <c r="D29" t="s">
        <v>35</v>
      </c>
      <c r="E29" t="s">
        <v>36</v>
      </c>
      <c r="G29" s="5">
        <v>1.25</v>
      </c>
      <c r="H29">
        <v>1.5</v>
      </c>
    </row>
    <row r="30" spans="2:10" ht="12.75">
      <c r="B30" t="s">
        <v>37</v>
      </c>
      <c r="C30" t="s">
        <v>38</v>
      </c>
      <c r="D30" t="s">
        <v>39</v>
      </c>
      <c r="E30" t="s">
        <v>40</v>
      </c>
      <c r="G30" s="5">
        <v>25</v>
      </c>
      <c r="H30">
        <v>30</v>
      </c>
      <c r="J30" s="4"/>
    </row>
    <row r="31" ht="12.75">
      <c r="E31" t="s">
        <v>41</v>
      </c>
    </row>
    <row r="32" ht="12.75">
      <c r="B32" t="s">
        <v>42</v>
      </c>
    </row>
    <row r="33" spans="2:8" ht="14.25">
      <c r="B33" t="s">
        <v>43</v>
      </c>
      <c r="C33" s="1" t="s">
        <v>44</v>
      </c>
      <c r="D33" t="s">
        <v>93</v>
      </c>
      <c r="G33" s="5">
        <v>1.2</v>
      </c>
      <c r="H33">
        <v>1.1</v>
      </c>
    </row>
    <row r="34" spans="2:8" ht="12.75">
      <c r="B34" t="s">
        <v>45</v>
      </c>
      <c r="C34" t="s">
        <v>46</v>
      </c>
      <c r="D34" t="s">
        <v>47</v>
      </c>
      <c r="E34" t="s">
        <v>66</v>
      </c>
      <c r="G34" s="4">
        <f>60*G29/(3.14*G22)</f>
        <v>59.71337579617833</v>
      </c>
      <c r="H34" s="4">
        <f>60*H29/(3.14*H22)</f>
        <v>71.656050955414</v>
      </c>
    </row>
    <row r="35" ht="12.75">
      <c r="B35" t="s">
        <v>48</v>
      </c>
    </row>
    <row r="36" spans="2:5" ht="12.75">
      <c r="B36" t="s">
        <v>49</v>
      </c>
      <c r="C36" t="s">
        <v>50</v>
      </c>
      <c r="D36" t="s">
        <v>51</v>
      </c>
      <c r="E36" t="s">
        <v>56</v>
      </c>
    </row>
    <row r="37" spans="2:4" ht="12.75">
      <c r="B37" t="s">
        <v>52</v>
      </c>
      <c r="C37" t="s">
        <v>53</v>
      </c>
      <c r="D37" t="s">
        <v>51</v>
      </c>
    </row>
    <row r="38" spans="2:4" ht="12.75">
      <c r="B38" t="s">
        <v>54</v>
      </c>
      <c r="C38" t="s">
        <v>55</v>
      </c>
      <c r="D38" t="s">
        <v>51</v>
      </c>
    </row>
    <row r="39" ht="12.75">
      <c r="B39" t="s">
        <v>57</v>
      </c>
    </row>
    <row r="40" ht="12.75">
      <c r="B40" t="s">
        <v>58</v>
      </c>
    </row>
    <row r="41" spans="2:8" ht="12.75">
      <c r="B41" t="s">
        <v>22</v>
      </c>
      <c r="C41" t="s">
        <v>59</v>
      </c>
      <c r="D41" t="s">
        <v>60</v>
      </c>
      <c r="G41" s="5">
        <v>0</v>
      </c>
      <c r="H41">
        <v>0</v>
      </c>
    </row>
    <row r="42" ht="12.75">
      <c r="B42" t="s">
        <v>61</v>
      </c>
    </row>
    <row r="43" spans="2:8" ht="12.75">
      <c r="B43" t="s">
        <v>84</v>
      </c>
      <c r="C43" t="s">
        <v>63</v>
      </c>
      <c r="G43" s="5">
        <v>0.925</v>
      </c>
      <c r="H43">
        <v>0.95</v>
      </c>
    </row>
    <row r="44" ht="12.75">
      <c r="B44" t="s">
        <v>14</v>
      </c>
    </row>
    <row r="45" ht="12.75">
      <c r="B45" t="s">
        <v>69</v>
      </c>
    </row>
    <row r="46" spans="5:7" ht="14.25">
      <c r="E46" s="14" t="s">
        <v>94</v>
      </c>
      <c r="F46" s="14"/>
      <c r="G46" s="14"/>
    </row>
    <row r="47" spans="7:8" ht="12.75">
      <c r="G47" s="8">
        <f>2*POWER(G12/(3.14*60*G23*G34*(G30/100)*G43),0.5)</f>
        <v>0.39211446511669745</v>
      </c>
      <c r="H47" s="8">
        <f>2*POWER(H12/(3.14*60*H23*H34*(H30/100)*H43),0.5)</f>
        <v>0.4162603607029751</v>
      </c>
    </row>
    <row r="48" ht="12.75">
      <c r="B48" t="s">
        <v>70</v>
      </c>
    </row>
    <row r="49" ht="12.75">
      <c r="B49" t="s">
        <v>85</v>
      </c>
    </row>
    <row r="50" spans="2:7" ht="12.75">
      <c r="B50" t="s">
        <v>86</v>
      </c>
      <c r="E50" t="s">
        <v>71</v>
      </c>
      <c r="G50" s="6">
        <f>+G17*SIN(G41)</f>
        <v>0</v>
      </c>
    </row>
    <row r="52" spans="2:7" ht="12.75">
      <c r="B52" s="2" t="s">
        <v>87</v>
      </c>
      <c r="F52" s="2" t="s">
        <v>72</v>
      </c>
      <c r="G52" s="2" t="s">
        <v>62</v>
      </c>
    </row>
    <row r="53" spans="6:7" ht="12.75">
      <c r="F53" s="2" t="s">
        <v>22</v>
      </c>
      <c r="G53" s="2" t="s">
        <v>63</v>
      </c>
    </row>
    <row r="54" ht="12.75">
      <c r="F54" s="2" t="s">
        <v>16</v>
      </c>
    </row>
    <row r="55" spans="6:7" ht="12.75">
      <c r="F55" s="9">
        <v>0</v>
      </c>
      <c r="G55" s="9">
        <v>1</v>
      </c>
    </row>
    <row r="56" spans="6:7" ht="12.75">
      <c r="F56" s="9">
        <v>5</v>
      </c>
      <c r="G56" s="9">
        <v>0.988</v>
      </c>
    </row>
    <row r="57" spans="6:7" ht="12.75">
      <c r="F57" s="9">
        <v>10</v>
      </c>
      <c r="G57" s="9">
        <v>0.97</v>
      </c>
    </row>
    <row r="58" spans="6:7" ht="12.75">
      <c r="F58" s="9">
        <v>15</v>
      </c>
      <c r="G58" s="9">
        <v>0.95</v>
      </c>
    </row>
    <row r="59" spans="6:7" ht="12.75">
      <c r="F59" s="9">
        <v>20</v>
      </c>
      <c r="G59" s="9">
        <v>0.925</v>
      </c>
    </row>
    <row r="60" spans="6:7" ht="12.75">
      <c r="F60" s="9">
        <v>25</v>
      </c>
      <c r="G60" s="9">
        <v>0.91</v>
      </c>
    </row>
    <row r="61" spans="6:7" ht="12.75">
      <c r="F61" s="9">
        <v>30</v>
      </c>
      <c r="G61" s="9">
        <v>0.888</v>
      </c>
    </row>
    <row r="63" spans="2:5" ht="12.75">
      <c r="B63" t="s">
        <v>88</v>
      </c>
      <c r="C63" t="s">
        <v>53</v>
      </c>
      <c r="D63" t="s">
        <v>51</v>
      </c>
      <c r="E63" t="s">
        <v>73</v>
      </c>
    </row>
    <row r="64" spans="2:8" ht="12.75">
      <c r="B64" t="s">
        <v>74</v>
      </c>
      <c r="D64" t="s">
        <v>51</v>
      </c>
      <c r="E64" t="s">
        <v>77</v>
      </c>
      <c r="G64" s="10">
        <f>0.0413*G13</f>
        <v>1.4868000000000001</v>
      </c>
      <c r="H64" s="10">
        <f>0.0413*H13</f>
        <v>2.2715000000000005</v>
      </c>
    </row>
    <row r="66" spans="2:5" ht="12.75">
      <c r="B66" t="s">
        <v>89</v>
      </c>
      <c r="C66" t="s">
        <v>55</v>
      </c>
      <c r="D66" t="s">
        <v>51</v>
      </c>
      <c r="E66" t="s">
        <v>75</v>
      </c>
    </row>
    <row r="67" spans="2:8" ht="12.75">
      <c r="B67" t="s">
        <v>76</v>
      </c>
      <c r="E67" t="s">
        <v>81</v>
      </c>
      <c r="G67" s="10">
        <f>0.00462*G17*G13</f>
        <v>3.3264</v>
      </c>
      <c r="H67" s="10">
        <f>0.00462*H17*H13</f>
        <v>3.8115000000000006</v>
      </c>
    </row>
    <row r="68" spans="5:8" ht="12.75">
      <c r="E68" t="s">
        <v>82</v>
      </c>
      <c r="G68" s="10">
        <f>+G64+G67</f>
        <v>4.8132</v>
      </c>
      <c r="H68" s="10">
        <f>+H64+H67</f>
        <v>6.083000000000001</v>
      </c>
    </row>
    <row r="69" spans="2:5" ht="12.75">
      <c r="B69" t="s">
        <v>78</v>
      </c>
      <c r="C69" t="s">
        <v>50</v>
      </c>
      <c r="D69" t="s">
        <v>51</v>
      </c>
      <c r="E69" t="s">
        <v>79</v>
      </c>
    </row>
    <row r="70" spans="2:8" ht="12.75">
      <c r="B70" t="s">
        <v>76</v>
      </c>
      <c r="D70" t="s">
        <v>51</v>
      </c>
      <c r="E70" t="s">
        <v>80</v>
      </c>
      <c r="G70" s="8">
        <f>0.00463*(G17+9)*G13</f>
        <v>4.83372</v>
      </c>
      <c r="H70" s="8">
        <f>0.00463*(H17+9)*H13</f>
        <v>6.111600000000001</v>
      </c>
    </row>
    <row r="71" ht="12.75">
      <c r="G71" s="11"/>
    </row>
    <row r="72" spans="3:7" ht="12.75">
      <c r="C72" s="5"/>
      <c r="D72" s="15" t="s">
        <v>97</v>
      </c>
      <c r="E72" s="15"/>
      <c r="G72" s="11"/>
    </row>
    <row r="73" spans="3:5" ht="12.75">
      <c r="C73" s="6"/>
      <c r="D73" s="15" t="s">
        <v>98</v>
      </c>
      <c r="E73" s="15"/>
    </row>
    <row r="75" spans="5:6" ht="12.75">
      <c r="E75" s="14" t="s">
        <v>95</v>
      </c>
      <c r="F75" s="14"/>
    </row>
    <row r="76" spans="5:6" ht="12.75">
      <c r="E76" s="14" t="s">
        <v>96</v>
      </c>
      <c r="F76" s="14"/>
    </row>
    <row r="77" ht="12.75">
      <c r="B77" s="3"/>
    </row>
    <row r="78" ht="12.75">
      <c r="B78" t="s">
        <v>99</v>
      </c>
    </row>
  </sheetData>
  <sheetProtection/>
  <mergeCells count="6">
    <mergeCell ref="C5:F5"/>
    <mergeCell ref="E46:G46"/>
    <mergeCell ref="E75:F75"/>
    <mergeCell ref="E76:F76"/>
    <mergeCell ref="D72:E72"/>
    <mergeCell ref="D73:E73"/>
  </mergeCells>
  <printOptions/>
  <pageMargins left="1.25" right="1" top="1.25" bottom="1" header="0.5" footer="0.5"/>
  <pageSetup horizontalDpi="300" verticalDpi="300" orientation="portrait" paperSize="9" r:id="rId1"/>
  <headerFooter alignWithMargins="0">
    <oddHeader xml:space="preserve">&amp;L&amp;"Times New Roman,Regular"&amp;8DEOLALKAR CONSULTANTS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DEOLALKAR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 DEOLALKAR</dc:creator>
  <cp:keywords/>
  <dc:description/>
  <cp:lastModifiedBy>Deolalkar</cp:lastModifiedBy>
  <cp:lastPrinted>2008-10-16T05:11:14Z</cp:lastPrinted>
  <dcterms:created xsi:type="dcterms:W3CDTF">2003-06-07T01:51:46Z</dcterms:created>
  <dcterms:modified xsi:type="dcterms:W3CDTF">2019-08-05T04:12:26Z</dcterms:modified>
  <cp:category/>
  <cp:version/>
  <cp:contentType/>
  <cp:contentStatus/>
</cp:coreProperties>
</file>